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88" yWindow="312" windowWidth="22692" windowHeight="9276"/>
  </bookViews>
  <sheets>
    <sheet name="Don hang Tien phat" sheetId="1" r:id="rId1"/>
  </sheets>
  <calcPr calcId="144525"/>
</workbook>
</file>

<file path=xl/calcChain.xml><?xml version="1.0" encoding="utf-8"?>
<calcChain xmlns="http://schemas.openxmlformats.org/spreadsheetml/2006/main">
  <c r="H37" i="1" l="1"/>
  <c r="H36" i="1"/>
  <c r="A36" i="1"/>
  <c r="A37" i="1" s="1"/>
  <c r="H35" i="1"/>
  <c r="H34" i="1"/>
  <c r="H33" i="1"/>
  <c r="J33" i="1" s="1"/>
  <c r="K33" i="1" s="1"/>
  <c r="J32" i="1"/>
  <c r="K32" i="1" s="1"/>
  <c r="H32" i="1"/>
  <c r="H31" i="1"/>
  <c r="H30" i="1"/>
  <c r="H29" i="1"/>
  <c r="J29" i="1" s="1"/>
  <c r="K29" i="1" s="1"/>
  <c r="H28" i="1"/>
  <c r="J28" i="1" s="1"/>
  <c r="K28" i="1" s="1"/>
  <c r="J27" i="1"/>
  <c r="K27" i="1" s="1"/>
  <c r="H27" i="1"/>
  <c r="H26" i="1"/>
  <c r="J26" i="1" s="1"/>
  <c r="K26" i="1" s="1"/>
  <c r="J25" i="1"/>
  <c r="K25" i="1" s="1"/>
  <c r="H25" i="1"/>
  <c r="A25" i="1"/>
  <c r="A26" i="1" s="1"/>
  <c r="A27" i="1" s="1"/>
  <c r="A28" i="1" s="1"/>
  <c r="H24" i="1"/>
  <c r="J24" i="1" s="1"/>
  <c r="K24" i="1" s="1"/>
  <c r="H23" i="1"/>
  <c r="H22" i="1"/>
  <c r="H21" i="1"/>
  <c r="J21" i="1" s="1"/>
  <c r="K21" i="1" s="1"/>
  <c r="H20" i="1"/>
  <c r="J20" i="1" s="1"/>
  <c r="K20" i="1" s="1"/>
  <c r="H19" i="1"/>
  <c r="J19" i="1" s="1"/>
  <c r="K19" i="1" s="1"/>
  <c r="H18" i="1"/>
  <c r="J18" i="1" s="1"/>
  <c r="K18" i="1" s="1"/>
  <c r="H17" i="1"/>
  <c r="J17" i="1" s="1"/>
  <c r="K17" i="1" s="1"/>
  <c r="A17" i="1"/>
  <c r="A18" i="1" s="1"/>
  <c r="A19" i="1" s="1"/>
  <c r="A20" i="1" s="1"/>
  <c r="A21" i="1" s="1"/>
  <c r="H16" i="1"/>
  <c r="J16" i="1" s="1"/>
  <c r="K16" i="1" s="1"/>
  <c r="H15" i="1"/>
  <c r="J15" i="1" s="1"/>
  <c r="K15" i="1" s="1"/>
  <c r="H14" i="1"/>
  <c r="H13" i="1"/>
  <c r="A13" i="1"/>
  <c r="A14" i="1" s="1"/>
  <c r="H12" i="1"/>
  <c r="H39" i="1" l="1"/>
  <c r="K23" i="1"/>
  <c r="J12" i="1"/>
  <c r="K12" i="1" s="1"/>
  <c r="J13" i="1"/>
  <c r="K13" i="1" s="1"/>
  <c r="J14" i="1"/>
  <c r="K14" i="1" s="1"/>
  <c r="J23" i="1"/>
  <c r="J31" i="1"/>
  <c r="K31" i="1" s="1"/>
  <c r="J35" i="1"/>
  <c r="K35" i="1" s="1"/>
  <c r="J36" i="1"/>
  <c r="K36" i="1" s="1"/>
  <c r="J37" i="1"/>
  <c r="K37" i="1" s="1"/>
  <c r="J22" i="1"/>
  <c r="J39" i="1" s="1"/>
  <c r="J30" i="1"/>
  <c r="K30" i="1" s="1"/>
  <c r="J34" i="1"/>
  <c r="K34" i="1" s="1"/>
  <c r="K22" i="1" l="1"/>
  <c r="K39" i="1" s="1"/>
</calcChain>
</file>

<file path=xl/sharedStrings.xml><?xml version="1.0" encoding="utf-8"?>
<sst xmlns="http://schemas.openxmlformats.org/spreadsheetml/2006/main" count="118" uniqueCount="78">
  <si>
    <t xml:space="preserve">DANH SÁCH ĐƠN HÀNG LỰA CHỌN </t>
  </si>
  <si>
    <t>CÔNG TY CỔ PHẦN THIẾT BỊ VÀ CÔNG NGHỆ TIẾN PHÁT</t>
  </si>
  <si>
    <t>Địa chỉ: Số nhà 34 Tổ 3 – Khu Cao Sơn 3 - phường Cẩm Sơn - Thành phố Cẩm Phả - Tỉnh Quảng Ninh</t>
  </si>
  <si>
    <r>
      <t>Mã số thuế:</t>
    </r>
    <r>
      <rPr>
        <sz val="14"/>
        <color rgb="FF000000"/>
        <rFont val="Times New Roman"/>
        <family val="1"/>
      </rPr>
      <t xml:space="preserve"> 5701995673</t>
    </r>
  </si>
  <si>
    <t>Tên đơn hàng: Mua sắm vật tư 02 máy khoan Sunward FWD 165A</t>
  </si>
  <si>
    <t>Số hiệu đơn hàng: 03.01.2023</t>
  </si>
  <si>
    <t>STT</t>
  </si>
  <si>
    <t>Tên hàng hoá, vật tư</t>
  </si>
  <si>
    <t>Thông số kỹ thuật/Quy cách sản phẩm</t>
  </si>
  <si>
    <t>Xuất xứ</t>
  </si>
  <si>
    <t>Đơn vị tính</t>
  </si>
  <si>
    <t>Số lượng</t>
  </si>
  <si>
    <t>Đơn giá (đồng)</t>
  </si>
  <si>
    <t>Thành tiền (đồng)</t>
  </si>
  <si>
    <t>Thuế VAT (%)</t>
  </si>
  <si>
    <t>Tiền thuế (đồng)</t>
  </si>
  <si>
    <t>Tổng tiền (đồng)</t>
  </si>
  <si>
    <t>(3)=(1) x (2)</t>
  </si>
  <si>
    <t>(5)=(3) x (4)</t>
  </si>
  <si>
    <t>(6)=(4) + (5)</t>
  </si>
  <si>
    <t>I</t>
  </si>
  <si>
    <t>ĐỘNG CƠ CUMMINS</t>
  </si>
  <si>
    <t>Bộ lọc nhiên liệu tách nước</t>
  </si>
  <si>
    <t>FS 36230</t>
  </si>
  <si>
    <t>Mỹ</t>
  </si>
  <si>
    <t>Cái</t>
  </si>
  <si>
    <t>Lọc bên ngoài bộ lọc khí</t>
  </si>
  <si>
    <t>AF 25437</t>
  </si>
  <si>
    <t>Lọc bên trong bộ lọc khí</t>
  </si>
  <si>
    <t>AF 25523</t>
  </si>
  <si>
    <t>II</t>
  </si>
  <si>
    <t>ĐỘNG CƠ CAT</t>
  </si>
  <si>
    <t>Bộ lọc dầu động cơ</t>
  </si>
  <si>
    <t>(1R-1808)CAT C13</t>
  </si>
  <si>
    <t>Bộ lọc nhiên liệu tinh</t>
  </si>
  <si>
    <t>(1R-0762)CAT C13</t>
  </si>
  <si>
    <t>P552040</t>
  </si>
  <si>
    <t>Bộ lọc nhiên liệu thứ cấp</t>
  </si>
  <si>
    <t>P550748</t>
  </si>
  <si>
    <t>Lọc gió bên ngoài bộ lọc khí</t>
  </si>
  <si>
    <t>Lọc gió bên trong bộ lọc khí</t>
  </si>
  <si>
    <t>Lõi lọc động cơ</t>
  </si>
  <si>
    <t>III</t>
  </si>
  <si>
    <t xml:space="preserve">MÁY NÉN KHÍ </t>
  </si>
  <si>
    <t xml:space="preserve">Dầu trục vít </t>
  </si>
  <si>
    <t>1630 0180 00 và
1630018100</t>
  </si>
  <si>
    <t>Castrol</t>
  </si>
  <si>
    <t>Lít</t>
  </si>
  <si>
    <t>Bộ lọc dầu máy nén khí</t>
  </si>
  <si>
    <t>2914866000; 1202804093</t>
  </si>
  <si>
    <t>Atlas</t>
  </si>
  <si>
    <t>AF25423</t>
  </si>
  <si>
    <t>2914866000; 1202804095</t>
  </si>
  <si>
    <t>Lọc tách dầu máy nén khí</t>
  </si>
  <si>
    <t>Theo mẫu</t>
  </si>
  <si>
    <t>HỆ THỐNG THỦY LỰC</t>
  </si>
  <si>
    <t>Lọc hồi</t>
  </si>
  <si>
    <t>RAE0300F010N-SW</t>
  </si>
  <si>
    <t>IV</t>
  </si>
  <si>
    <t>HỆ THỐNG KHÁC</t>
  </si>
  <si>
    <t xml:space="preserve">Dầu hộp số của hộp giảm tốc di chuyển </t>
  </si>
  <si>
    <t>BP 220 ; 
EP-4 SAE 140</t>
  </si>
  <si>
    <t>Dầu búa</t>
  </si>
  <si>
    <t>ISO 10 hoặc VG32</t>
  </si>
  <si>
    <t>Mũi khoan</t>
  </si>
  <si>
    <t>Φ 165</t>
  </si>
  <si>
    <t>TQ</t>
  </si>
  <si>
    <t>Lọc điều khiển</t>
  </si>
  <si>
    <t>Bơm mỡ ( 30L)</t>
  </si>
  <si>
    <t>Kocu GZ-10</t>
  </si>
  <si>
    <t>cái</t>
  </si>
  <si>
    <t xml:space="preserve">Xích dẫn tiến </t>
  </si>
  <si>
    <t>( dài 17m- R48mm
Bước 71mm)</t>
  </si>
  <si>
    <t xml:space="preserve">bộ </t>
  </si>
  <si>
    <t>Tổng giá trị bao gồm thuế, chi phí vận chuyển giao nhận và các chi phí khác.</t>
  </si>
  <si>
    <t>- Số tiền bằng chữ: Bảy trăm mười một triệu, sáu trăm hai mươi ba nghìn đồng.</t>
  </si>
  <si>
    <t>- Đơn giá trên đã bao gồm thuế VAT, chi phí vận chuyển đến Văn phòng Công ty công nghiệp Hóa chất mỏ Tây Bắc đại lộ Trần Hưng Đạo, phường Nam Cường, thành phố Lào Cai, tỉnh Lào Cai và chi phí khác.</t>
  </si>
  <si>
    <t>- Tiến độ cung cấp trong thời gian Quý I năm 2023 theo từng giai đoạn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</si>
</sst>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23">
    <font>
      <sz val="11"/>
      <color theme="1"/>
      <name val="Calibri"/>
      <charset val="134"/>
      <scheme val="minor"/>
    </font>
    <font>
      <sz val="11"/>
      <color theme="1"/>
      <name val="Calibri"/>
      <family val="2"/>
      <scheme val="minor"/>
    </font>
    <font>
      <b/>
      <sz val="14"/>
      <color theme="1"/>
      <name val="Times New Roman"/>
      <family val="1"/>
    </font>
    <font>
      <sz val="10"/>
      <color theme="1"/>
      <name val="Calibri"/>
      <family val="2"/>
      <scheme val="minor"/>
    </font>
    <font>
      <b/>
      <sz val="13.5"/>
      <color theme="1"/>
      <name val="Times New Roman"/>
      <family val="1"/>
    </font>
    <font>
      <sz val="14"/>
      <color theme="1"/>
      <name val="Times New Roman"/>
      <family val="1"/>
    </font>
    <font>
      <sz val="14"/>
      <color rgb="FF000000"/>
      <name val="Times New Roman"/>
      <family val="1"/>
    </font>
    <font>
      <b/>
      <sz val="12"/>
      <color theme="1"/>
      <name val="Calibri"/>
      <family val="2"/>
      <scheme val="minor"/>
    </font>
    <font>
      <sz val="12"/>
      <color theme="1"/>
      <name val="Calibri"/>
      <family val="2"/>
      <scheme val="minor"/>
    </font>
    <font>
      <sz val="12"/>
      <color rgb="FFFF0000"/>
      <name val="Calibri"/>
      <family val="2"/>
      <scheme val="minor"/>
    </font>
    <font>
      <b/>
      <sz val="10"/>
      <color rgb="FF000000"/>
      <name val="Calibri"/>
      <family val="2"/>
      <scheme val="minor"/>
    </font>
    <font>
      <b/>
      <sz val="9"/>
      <color rgb="FF000000"/>
      <name val="Calibri"/>
      <family val="2"/>
      <scheme val="minor"/>
    </font>
    <font>
      <b/>
      <sz val="10"/>
      <color rgb="FFFF0000"/>
      <name val="Calibri"/>
      <family val="2"/>
      <scheme val="minor"/>
    </font>
    <font>
      <sz val="10"/>
      <color theme="1"/>
      <name val="Times New Roman"/>
      <family val="1"/>
    </font>
    <font>
      <sz val="8"/>
      <color theme="1"/>
      <name val="Times New Roman"/>
      <family val="1"/>
    </font>
    <font>
      <sz val="8"/>
      <color rgb="FFFF0000"/>
      <name val="Times New Roman"/>
      <family val="1"/>
    </font>
    <font>
      <sz val="10"/>
      <color rgb="FFFF0000"/>
      <name val="Calibri"/>
      <family val="2"/>
      <scheme val="minor"/>
    </font>
    <font>
      <sz val="10"/>
      <color rgb="FF000000"/>
      <name val="Calibri"/>
      <family val="2"/>
      <scheme val="minor"/>
    </font>
    <font>
      <b/>
      <sz val="10"/>
      <color theme="1"/>
      <name val="Calibri"/>
      <family val="2"/>
      <scheme val="minor"/>
    </font>
    <font>
      <b/>
      <sz val="8"/>
      <color rgb="FFFF0000"/>
      <name val="Times New Roman"/>
      <family val="1"/>
    </font>
    <font>
      <b/>
      <sz val="8"/>
      <color theme="1"/>
      <name val="Times New Roman"/>
      <family val="1"/>
    </font>
    <font>
      <i/>
      <sz val="12"/>
      <color rgb="FFFF0000"/>
      <name val="Calibri"/>
      <family val="2"/>
      <scheme val="minor"/>
    </font>
    <font>
      <b/>
      <sz val="12"/>
      <color rgb="FFFF0000"/>
      <name val="Calibri"/>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111">
    <xf numFmtId="0" fontId="0" fillId="0" borderId="0" xfId="0"/>
    <xf numFmtId="0" fontId="2" fillId="0" borderId="0" xfId="0" applyFont="1" applyAlignment="1">
      <alignment horizontal="center"/>
    </xf>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xf>
    <xf numFmtId="0" fontId="7" fillId="0" borderId="0" xfId="0" applyFont="1"/>
    <xf numFmtId="0" fontId="8" fillId="0" borderId="0" xfId="0" applyFont="1"/>
    <xf numFmtId="0" fontId="9" fillId="0" borderId="0" xfId="0" applyFont="1"/>
    <xf numFmtId="164" fontId="8" fillId="0" borderId="0" xfId="1" applyNumberFormat="1" applyFont="1"/>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3" fillId="0" borderId="0" xfId="0" applyFont="1" applyAlignment="1">
      <alignment horizontal="left"/>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3" fillId="2" borderId="0" xfId="0" applyFont="1" applyFill="1"/>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0" fillId="0" borderId="4" xfId="0" applyFont="1" applyBorder="1" applyAlignment="1">
      <alignment horizontal="center" vertical="center"/>
    </xf>
    <xf numFmtId="0" fontId="12" fillId="0" borderId="1" xfId="0" applyFont="1" applyBorder="1" applyAlignment="1">
      <alignment horizontal="center" vertical="center" wrapText="1"/>
    </xf>
    <xf numFmtId="164" fontId="10" fillId="0" borderId="4" xfId="1" applyNumberFormat="1" applyFont="1" applyBorder="1" applyAlignment="1">
      <alignment horizontal="left" vertical="center"/>
    </xf>
    <xf numFmtId="164" fontId="10" fillId="0" borderId="4" xfId="1" applyNumberFormat="1" applyFont="1" applyBorder="1" applyAlignment="1">
      <alignment vertical="center"/>
    </xf>
    <xf numFmtId="164" fontId="10" fillId="0" borderId="4" xfId="1" quotePrefix="1" applyNumberFormat="1" applyFont="1" applyBorder="1" applyAlignment="1">
      <alignment horizontal="center" vertical="center"/>
    </xf>
    <xf numFmtId="164" fontId="10" fillId="0" borderId="1" xfId="1" quotePrefix="1" applyNumberFormat="1" applyFont="1" applyBorder="1" applyAlignment="1">
      <alignment horizontal="center" vertical="center"/>
    </xf>
    <xf numFmtId="0" fontId="12" fillId="0" borderId="1" xfId="0" applyFont="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justify" vertical="center"/>
    </xf>
    <xf numFmtId="0" fontId="14" fillId="0" borderId="5" xfId="0" applyFont="1" applyFill="1" applyBorder="1" applyAlignment="1">
      <alignment vertical="center" wrapText="1"/>
    </xf>
    <xf numFmtId="1" fontId="15" fillId="0" borderId="5" xfId="0" applyNumberFormat="1" applyFont="1" applyFill="1" applyBorder="1" applyAlignment="1">
      <alignment horizontal="center" vertical="center"/>
    </xf>
    <xf numFmtId="164" fontId="16" fillId="0" borderId="5" xfId="1" applyNumberFormat="1" applyFont="1" applyBorder="1" applyAlignment="1">
      <alignment horizontal="justify" vertical="center"/>
    </xf>
    <xf numFmtId="164" fontId="17" fillId="0" borderId="5" xfId="0" applyNumberFormat="1" applyFont="1" applyBorder="1" applyAlignment="1">
      <alignment horizontal="center" vertical="center"/>
    </xf>
    <xf numFmtId="0" fontId="17" fillId="0" borderId="5" xfId="0" applyFont="1" applyBorder="1" applyAlignment="1">
      <alignment horizontal="center" vertical="center"/>
    </xf>
    <xf numFmtId="164" fontId="3" fillId="2" borderId="0" xfId="0" applyNumberFormat="1" applyFont="1" applyFill="1"/>
    <xf numFmtId="0" fontId="13" fillId="0" borderId="6" xfId="0" applyFont="1" applyFill="1" applyBorder="1" applyAlignment="1">
      <alignment horizontal="center" vertical="center"/>
    </xf>
    <xf numFmtId="0" fontId="13" fillId="0" borderId="6" xfId="0" applyFont="1" applyFill="1" applyBorder="1" applyAlignment="1">
      <alignment horizontal="justify" vertical="center"/>
    </xf>
    <xf numFmtId="0" fontId="14" fillId="0" borderId="6" xfId="0" applyFont="1" applyFill="1" applyBorder="1" applyAlignment="1">
      <alignment vertical="center" wrapText="1"/>
    </xf>
    <xf numFmtId="1" fontId="15" fillId="0" borderId="6" xfId="0" applyNumberFormat="1" applyFont="1" applyFill="1" applyBorder="1" applyAlignment="1">
      <alignment horizontal="center" vertical="center"/>
    </xf>
    <xf numFmtId="164" fontId="17" fillId="0" borderId="6" xfId="0" applyNumberFormat="1" applyFont="1" applyBorder="1" applyAlignment="1">
      <alignment horizontal="center" vertical="center"/>
    </xf>
    <xf numFmtId="0" fontId="17" fillId="0" borderId="6" xfId="0" applyFont="1" applyBorder="1" applyAlignment="1">
      <alignment horizontal="center" vertical="center"/>
    </xf>
    <xf numFmtId="164" fontId="16" fillId="0" borderId="6" xfId="1" applyNumberFormat="1" applyFont="1" applyBorder="1" applyAlignment="1">
      <alignment horizontal="justify" vertical="center"/>
    </xf>
    <xf numFmtId="0" fontId="13" fillId="0" borderId="7" xfId="0" applyFont="1" applyFill="1" applyBorder="1" applyAlignment="1">
      <alignment horizontal="center" vertical="center"/>
    </xf>
    <xf numFmtId="0" fontId="13" fillId="0" borderId="7" xfId="0" applyFont="1" applyFill="1" applyBorder="1" applyAlignment="1">
      <alignment horizontal="justify" vertical="center"/>
    </xf>
    <xf numFmtId="0" fontId="14" fillId="0" borderId="7" xfId="0" applyFont="1" applyFill="1" applyBorder="1" applyAlignment="1">
      <alignment vertical="center" wrapText="1"/>
    </xf>
    <xf numFmtId="1" fontId="15" fillId="0" borderId="7" xfId="0" applyNumberFormat="1" applyFont="1" applyFill="1" applyBorder="1" applyAlignment="1">
      <alignment horizontal="center" vertical="center"/>
    </xf>
    <xf numFmtId="164" fontId="17" fillId="0" borderId="7" xfId="0" applyNumberFormat="1" applyFont="1" applyBorder="1" applyAlignment="1">
      <alignment horizontal="center" vertical="center"/>
    </xf>
    <xf numFmtId="0" fontId="17" fillId="0" borderId="7" xfId="0" applyFont="1" applyBorder="1" applyAlignment="1">
      <alignment horizontal="center" vertical="center"/>
    </xf>
    <xf numFmtId="164" fontId="16" fillId="0" borderId="7" xfId="1" applyNumberFormat="1" applyFont="1" applyBorder="1" applyAlignment="1">
      <alignment horizontal="justify" vertical="center"/>
    </xf>
    <xf numFmtId="0" fontId="18" fillId="0" borderId="1" xfId="0" applyFont="1" applyBorder="1" applyAlignment="1">
      <alignment horizontal="center" vertical="center"/>
    </xf>
    <xf numFmtId="0" fontId="18" fillId="0" borderId="1" xfId="0" applyFont="1" applyBorder="1" applyAlignment="1">
      <alignment horizontal="justify" vertical="center"/>
    </xf>
    <xf numFmtId="0" fontId="3" fillId="0" borderId="1" xfId="0" applyFont="1" applyBorder="1" applyAlignment="1">
      <alignment horizontal="center" vertical="center" wrapText="1"/>
    </xf>
    <xf numFmtId="0" fontId="18" fillId="0" borderId="1" xfId="0" applyFont="1" applyBorder="1" applyAlignment="1">
      <alignment horizontal="center" vertical="center" wrapText="1"/>
    </xf>
    <xf numFmtId="164" fontId="18" fillId="0" borderId="1" xfId="1" applyNumberFormat="1" applyFont="1" applyBorder="1" applyAlignment="1">
      <alignment horizontal="center" vertical="center" wrapText="1"/>
    </xf>
    <xf numFmtId="164" fontId="17" fillId="0" borderId="1" xfId="0" applyNumberFormat="1" applyFont="1" applyBorder="1" applyAlignment="1">
      <alignment horizontal="center" vertical="center"/>
    </xf>
    <xf numFmtId="164" fontId="3" fillId="0" borderId="1" xfId="1" applyNumberFormat="1" applyFont="1" applyBorder="1" applyAlignment="1">
      <alignment horizontal="center" vertical="center" wrapText="1"/>
    </xf>
    <xf numFmtId="164" fontId="16" fillId="0" borderId="1" xfId="1" applyNumberFormat="1" applyFont="1" applyBorder="1" applyAlignment="1">
      <alignment horizontal="justify" vertical="center"/>
    </xf>
    <xf numFmtId="0" fontId="18" fillId="2" borderId="0" xfId="0" applyFont="1" applyFill="1"/>
    <xf numFmtId="1" fontId="15" fillId="0" borderId="5" xfId="0" applyNumberFormat="1" applyFont="1" applyFill="1" applyBorder="1" applyAlignment="1">
      <alignment horizontal="center"/>
    </xf>
    <xf numFmtId="1" fontId="15" fillId="0" borderId="6" xfId="0" applyNumberFormat="1" applyFont="1" applyFill="1" applyBorder="1" applyAlignment="1">
      <alignment horizontal="center"/>
    </xf>
    <xf numFmtId="0" fontId="14" fillId="0" borderId="6" xfId="0" applyFont="1" applyFill="1" applyBorder="1" applyAlignment="1">
      <alignment horizontal="left" vertical="center" wrapText="1"/>
    </xf>
    <xf numFmtId="0" fontId="13" fillId="0" borderId="8" xfId="0" applyFont="1" applyFill="1" applyBorder="1" applyAlignment="1">
      <alignment horizontal="center" vertical="center"/>
    </xf>
    <xf numFmtId="0" fontId="13" fillId="0" borderId="8" xfId="0" applyFont="1" applyFill="1" applyBorder="1" applyAlignment="1">
      <alignment horizontal="justify" vertical="center"/>
    </xf>
    <xf numFmtId="0" fontId="14" fillId="0" borderId="9" xfId="0" applyFont="1" applyFill="1" applyBorder="1" applyAlignment="1">
      <alignment horizontal="left" vertical="center" wrapText="1"/>
    </xf>
    <xf numFmtId="1" fontId="15" fillId="0" borderId="9" xfId="0" applyNumberFormat="1" applyFont="1" applyFill="1" applyBorder="1" applyAlignment="1">
      <alignment horizontal="center" vertical="center"/>
    </xf>
    <xf numFmtId="164" fontId="17" fillId="0" borderId="9" xfId="0" applyNumberFormat="1" applyFont="1" applyBorder="1" applyAlignment="1">
      <alignment horizontal="center" vertical="center"/>
    </xf>
    <xf numFmtId="0" fontId="17" fillId="0" borderId="9" xfId="0" applyFont="1" applyBorder="1" applyAlignment="1">
      <alignment horizontal="center" vertical="center"/>
    </xf>
    <xf numFmtId="164" fontId="16" fillId="0" borderId="8" xfId="1" applyNumberFormat="1" applyFont="1" applyBorder="1" applyAlignment="1">
      <alignment horizontal="justify" vertical="center"/>
    </xf>
    <xf numFmtId="0" fontId="14" fillId="0" borderId="6" xfId="0" applyFont="1" applyFill="1" applyBorder="1" applyAlignment="1">
      <alignment wrapText="1"/>
    </xf>
    <xf numFmtId="1" fontId="19" fillId="0" borderId="7" xfId="0" applyNumberFormat="1" applyFont="1" applyFill="1" applyBorder="1" applyAlignment="1">
      <alignment horizontal="center"/>
    </xf>
    <xf numFmtId="0" fontId="18" fillId="0" borderId="8" xfId="0" applyFont="1" applyBorder="1" applyAlignment="1">
      <alignment horizontal="center" vertical="center"/>
    </xf>
    <xf numFmtId="0" fontId="18" fillId="0" borderId="8" xfId="0" applyFont="1" applyBorder="1" applyAlignment="1">
      <alignment horizontal="left" vertical="center"/>
    </xf>
    <xf numFmtId="0" fontId="18" fillId="0" borderId="9" xfId="0" applyFont="1" applyBorder="1" applyAlignment="1">
      <alignment horizontal="center" vertical="center" wrapText="1"/>
    </xf>
    <xf numFmtId="0" fontId="12" fillId="0" borderId="8" xfId="0" applyFont="1" applyBorder="1" applyAlignment="1">
      <alignment horizontal="center" vertical="center"/>
    </xf>
    <xf numFmtId="164" fontId="18" fillId="0" borderId="8" xfId="1" applyNumberFormat="1" applyFont="1" applyBorder="1" applyAlignment="1">
      <alignment horizontal="center" vertical="center" wrapText="1"/>
    </xf>
    <xf numFmtId="164" fontId="3" fillId="0" borderId="9" xfId="1" applyNumberFormat="1" applyFont="1" applyBorder="1" applyAlignment="1">
      <alignment horizontal="center" vertical="center" wrapText="1"/>
    </xf>
    <xf numFmtId="0" fontId="13" fillId="0" borderId="2" xfId="0" applyFont="1" applyFill="1" applyBorder="1" applyAlignment="1">
      <alignment horizontal="center" vertical="center"/>
    </xf>
    <xf numFmtId="0" fontId="13" fillId="0" borderId="2" xfId="0" applyFont="1" applyFill="1" applyBorder="1" applyAlignment="1">
      <alignment horizontal="justify" vertical="center"/>
    </xf>
    <xf numFmtId="0" fontId="14" fillId="0" borderId="2" xfId="0" applyFont="1" applyFill="1" applyBorder="1" applyAlignment="1">
      <alignment vertical="center" wrapText="1"/>
    </xf>
    <xf numFmtId="1" fontId="15" fillId="0" borderId="2" xfId="0" applyNumberFormat="1" applyFont="1" applyFill="1" applyBorder="1" applyAlignment="1">
      <alignment horizontal="center" vertical="center"/>
    </xf>
    <xf numFmtId="164" fontId="17" fillId="0" borderId="2" xfId="0" applyNumberFormat="1" applyFont="1" applyBorder="1" applyAlignment="1">
      <alignment horizontal="center" vertical="center"/>
    </xf>
    <xf numFmtId="164" fontId="3" fillId="0" borderId="2" xfId="1" applyNumberFormat="1" applyFont="1" applyBorder="1" applyAlignment="1">
      <alignment horizontal="left" vertical="center" wrapText="1"/>
    </xf>
    <xf numFmtId="164" fontId="16" fillId="0" borderId="2" xfId="1" applyNumberFormat="1" applyFont="1" applyBorder="1" applyAlignment="1">
      <alignment horizontal="justify" vertical="center"/>
    </xf>
    <xf numFmtId="0" fontId="16" fillId="0" borderId="1" xfId="0" applyFont="1" applyBorder="1" applyAlignment="1">
      <alignment horizontal="center" vertical="center"/>
    </xf>
    <xf numFmtId="165" fontId="15" fillId="0" borderId="5" xfId="0" applyNumberFormat="1" applyFont="1" applyFill="1" applyBorder="1" applyAlignment="1">
      <alignment horizontal="center" vertical="center"/>
    </xf>
    <xf numFmtId="0" fontId="13" fillId="0" borderId="6" xfId="0" applyFont="1" applyFill="1" applyBorder="1" applyAlignment="1">
      <alignment horizontal="left" vertical="center"/>
    </xf>
    <xf numFmtId="0" fontId="13" fillId="0" borderId="6" xfId="0" applyFont="1" applyFill="1" applyBorder="1"/>
    <xf numFmtId="0" fontId="13" fillId="0" borderId="6" xfId="0" applyFont="1" applyFill="1" applyBorder="1" applyAlignment="1">
      <alignment horizontal="center"/>
    </xf>
    <xf numFmtId="0" fontId="20" fillId="0" borderId="6" xfId="0" applyFont="1" applyFill="1" applyBorder="1" applyAlignment="1">
      <alignment vertical="center"/>
    </xf>
    <xf numFmtId="0" fontId="20" fillId="0" borderId="6" xfId="0" applyFont="1" applyFill="1" applyBorder="1" applyAlignment="1">
      <alignment vertical="center" wrapText="1"/>
    </xf>
    <xf numFmtId="0" fontId="13" fillId="0" borderId="9" xfId="0" applyFont="1" applyFill="1" applyBorder="1" applyAlignment="1">
      <alignment horizontal="justify" vertical="center"/>
    </xf>
    <xf numFmtId="0" fontId="20" fillId="0" borderId="10" xfId="0" applyFont="1" applyFill="1" applyBorder="1" applyAlignment="1">
      <alignment vertical="center"/>
    </xf>
    <xf numFmtId="0" fontId="13" fillId="0" borderId="0" xfId="0" applyFont="1" applyFill="1" applyBorder="1" applyAlignment="1">
      <alignment horizontal="center" vertical="center"/>
    </xf>
    <xf numFmtId="165" fontId="15" fillId="0" borderId="0" xfId="0" applyNumberFormat="1" applyFont="1" applyFill="1" applyBorder="1" applyAlignment="1">
      <alignment horizontal="center"/>
    </xf>
    <xf numFmtId="164" fontId="16" fillId="0" borderId="11" xfId="1" applyNumberFormat="1" applyFont="1" applyBorder="1" applyAlignment="1">
      <alignment horizontal="justify" vertical="center"/>
    </xf>
    <xf numFmtId="164" fontId="17" fillId="0" borderId="8" xfId="0" applyNumberFormat="1" applyFont="1" applyBorder="1" applyAlignment="1">
      <alignment horizontal="center" vertical="center"/>
    </xf>
    <xf numFmtId="0" fontId="17" fillId="0" borderId="8" xfId="0" applyFont="1" applyBorder="1" applyAlignment="1">
      <alignment horizontal="center" vertical="center"/>
    </xf>
    <xf numFmtId="164" fontId="18" fillId="0" borderId="1" xfId="1" applyNumberFormat="1" applyFont="1" applyBorder="1"/>
    <xf numFmtId="0" fontId="18" fillId="0" borderId="1" xfId="0" applyFont="1" applyBorder="1"/>
    <xf numFmtId="0" fontId="18" fillId="0" borderId="4" xfId="0" applyFont="1" applyBorder="1" applyAlignment="1">
      <alignment horizontal="center"/>
    </xf>
    <xf numFmtId="0" fontId="18" fillId="0" borderId="10" xfId="0" applyFont="1" applyBorder="1" applyAlignment="1">
      <alignment horizontal="center"/>
    </xf>
    <xf numFmtId="0" fontId="18" fillId="0" borderId="12" xfId="0" applyFont="1" applyBorder="1" applyAlignment="1">
      <alignment horizontal="center"/>
    </xf>
    <xf numFmtId="0" fontId="18" fillId="0" borderId="0" xfId="0" applyFont="1"/>
    <xf numFmtId="0" fontId="21" fillId="0" borderId="0" xfId="0" quotePrefix="1" applyFont="1"/>
    <xf numFmtId="164" fontId="8" fillId="0" borderId="0" xfId="0" applyNumberFormat="1" applyFont="1"/>
    <xf numFmtId="0" fontId="8" fillId="0" borderId="0" xfId="0" quotePrefix="1" applyFont="1" applyAlignment="1">
      <alignment horizontal="left" wrapText="1"/>
    </xf>
    <xf numFmtId="0" fontId="22" fillId="0" borderId="0" xfId="0" applyFont="1"/>
    <xf numFmtId="164" fontId="7" fillId="0" borderId="0" xfId="1" applyNumberFormat="1" applyFont="1"/>
    <xf numFmtId="0" fontId="16" fillId="0" borderId="0" xfId="0" applyFont="1"/>
    <xf numFmtId="164" fontId="3" fillId="0" borderId="0" xfId="1" applyNumberFormat="1"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abSelected="1" zoomScaleNormal="100" zoomScaleSheetLayoutView="100" workbookViewId="0">
      <selection activeCell="A4" sqref="A4:K4"/>
    </sheetView>
  </sheetViews>
  <sheetFormatPr defaultColWidth="9" defaultRowHeight="13.8"/>
  <cols>
    <col min="1" max="1" width="3.88671875" style="2" customWidth="1"/>
    <col min="2" max="2" width="35" style="2" customWidth="1"/>
    <col min="3" max="3" width="16.5546875" style="2" customWidth="1"/>
    <col min="4" max="4" width="7.109375" style="2" customWidth="1"/>
    <col min="5" max="5" width="7.77734375" style="109" customWidth="1"/>
    <col min="6" max="6" width="6.77734375" style="2" customWidth="1"/>
    <col min="7" max="7" width="13.6640625" style="110" customWidth="1"/>
    <col min="8" max="8" width="15.6640625" style="110" customWidth="1"/>
    <col min="9" max="9" width="8.109375" style="2" customWidth="1"/>
    <col min="10" max="10" width="11.6640625" style="2" customWidth="1"/>
    <col min="11" max="11" width="16" style="2" customWidth="1"/>
    <col min="12" max="12" width="9" style="2"/>
    <col min="13" max="13" width="15.109375" style="2" bestFit="1" customWidth="1"/>
    <col min="14" max="16384" width="9" style="2"/>
  </cols>
  <sheetData>
    <row r="1" spans="1:13" ht="17.399999999999999">
      <c r="A1" s="1" t="s">
        <v>0</v>
      </c>
      <c r="B1" s="1"/>
      <c r="C1" s="1"/>
      <c r="D1" s="1"/>
      <c r="E1" s="1"/>
      <c r="F1" s="1"/>
      <c r="G1" s="1"/>
      <c r="H1" s="1"/>
      <c r="I1" s="1"/>
      <c r="J1" s="1"/>
      <c r="K1" s="1"/>
    </row>
    <row r="2" spans="1:13" ht="17.399999999999999">
      <c r="A2" s="3" t="s">
        <v>1</v>
      </c>
      <c r="B2" s="3"/>
      <c r="C2" s="3"/>
      <c r="D2" s="3"/>
      <c r="E2" s="3"/>
      <c r="F2" s="3"/>
      <c r="G2" s="3"/>
      <c r="H2" s="3"/>
      <c r="I2" s="3"/>
      <c r="J2" s="3"/>
      <c r="K2" s="3"/>
    </row>
    <row r="3" spans="1:13" ht="18">
      <c r="A3" s="4" t="s">
        <v>2</v>
      </c>
      <c r="B3" s="4"/>
      <c r="C3" s="4"/>
      <c r="D3" s="4"/>
      <c r="E3" s="4"/>
      <c r="F3" s="4"/>
      <c r="G3" s="4"/>
      <c r="H3" s="4"/>
      <c r="I3" s="4"/>
      <c r="J3" s="4"/>
      <c r="K3" s="4"/>
    </row>
    <row r="4" spans="1:13" ht="18">
      <c r="A4" s="4" t="s">
        <v>3</v>
      </c>
      <c r="B4" s="4"/>
      <c r="C4" s="4"/>
      <c r="D4" s="4"/>
      <c r="E4" s="4"/>
      <c r="F4" s="4"/>
      <c r="G4" s="4"/>
      <c r="H4" s="4"/>
      <c r="I4" s="4"/>
      <c r="J4" s="4"/>
      <c r="K4" s="4"/>
    </row>
    <row r="5" spans="1:13" ht="15.6">
      <c r="A5" s="5" t="s">
        <v>4</v>
      </c>
      <c r="B5" s="5"/>
      <c r="C5" s="5"/>
      <c r="D5" s="5"/>
      <c r="E5" s="5"/>
      <c r="F5" s="5"/>
      <c r="G5" s="5"/>
      <c r="H5" s="5"/>
      <c r="I5" s="5"/>
      <c r="J5" s="5"/>
      <c r="K5" s="5"/>
    </row>
    <row r="6" spans="1:13" ht="15.6">
      <c r="A6" s="5" t="s">
        <v>5</v>
      </c>
      <c r="B6" s="5"/>
      <c r="C6" s="5"/>
      <c r="D6" s="5"/>
      <c r="E6" s="5"/>
      <c r="F6" s="5"/>
      <c r="G6" s="5"/>
      <c r="H6" s="5"/>
      <c r="I6" s="5"/>
      <c r="J6" s="5"/>
      <c r="K6" s="5"/>
    </row>
    <row r="7" spans="1:13" ht="7.8" customHeight="1">
      <c r="A7" s="6"/>
      <c r="B7" s="7"/>
      <c r="C7" s="7"/>
      <c r="D7" s="7"/>
      <c r="E7" s="8"/>
      <c r="F7" s="7"/>
      <c r="G7" s="9"/>
      <c r="H7" s="9"/>
      <c r="I7" s="7"/>
      <c r="J7" s="7"/>
      <c r="K7" s="7"/>
    </row>
    <row r="8" spans="1:13" s="14" customFormat="1" ht="40.200000000000003" customHeight="1">
      <c r="A8" s="10" t="s">
        <v>6</v>
      </c>
      <c r="B8" s="10" t="s">
        <v>7</v>
      </c>
      <c r="C8" s="11" t="s">
        <v>8</v>
      </c>
      <c r="D8" s="12" t="s">
        <v>9</v>
      </c>
      <c r="E8" s="13" t="s">
        <v>10</v>
      </c>
      <c r="F8" s="11" t="s">
        <v>11</v>
      </c>
      <c r="G8" s="11" t="s">
        <v>12</v>
      </c>
      <c r="H8" s="11" t="s">
        <v>13</v>
      </c>
      <c r="I8" s="11" t="s">
        <v>14</v>
      </c>
      <c r="J8" s="11" t="s">
        <v>15</v>
      </c>
      <c r="K8" s="11" t="s">
        <v>16</v>
      </c>
    </row>
    <row r="9" spans="1:13" s="18" customFormat="1" hidden="1">
      <c r="A9" s="10"/>
      <c r="B9" s="10"/>
      <c r="C9" s="15"/>
      <c r="D9" s="16"/>
      <c r="E9" s="17"/>
      <c r="F9" s="15"/>
      <c r="G9" s="15"/>
      <c r="H9" s="15"/>
      <c r="I9" s="15"/>
      <c r="J9" s="15"/>
      <c r="K9" s="15"/>
    </row>
    <row r="10" spans="1:13" s="18" customFormat="1">
      <c r="A10" s="19"/>
      <c r="B10" s="20"/>
      <c r="C10" s="21"/>
      <c r="D10" s="21"/>
      <c r="E10" s="22"/>
      <c r="F10" s="23">
        <v>-1</v>
      </c>
      <c r="G10" s="24">
        <v>-2</v>
      </c>
      <c r="H10" s="25" t="s">
        <v>17</v>
      </c>
      <c r="I10" s="25">
        <v>-4</v>
      </c>
      <c r="J10" s="26" t="s">
        <v>18</v>
      </c>
      <c r="K10" s="26" t="s">
        <v>19</v>
      </c>
    </row>
    <row r="11" spans="1:13" s="18" customFormat="1">
      <c r="A11" s="19" t="s">
        <v>20</v>
      </c>
      <c r="B11" s="20" t="s">
        <v>21</v>
      </c>
      <c r="C11" s="21"/>
      <c r="D11" s="21"/>
      <c r="E11" s="27"/>
      <c r="F11" s="21"/>
      <c r="G11" s="21"/>
      <c r="H11" s="21"/>
      <c r="I11" s="21"/>
      <c r="J11" s="21"/>
      <c r="K11" s="19"/>
    </row>
    <row r="12" spans="1:13" s="18" customFormat="1">
      <c r="A12" s="28">
        <v>1</v>
      </c>
      <c r="B12" s="29" t="s">
        <v>22</v>
      </c>
      <c r="C12" s="30" t="s">
        <v>23</v>
      </c>
      <c r="D12" s="30" t="s">
        <v>24</v>
      </c>
      <c r="E12" s="28" t="s">
        <v>25</v>
      </c>
      <c r="F12" s="31">
        <v>4</v>
      </c>
      <c r="G12" s="32">
        <v>1780000</v>
      </c>
      <c r="H12" s="33">
        <f t="shared" ref="H12:H37" si="0">G12*F12</f>
        <v>7120000</v>
      </c>
      <c r="I12" s="34">
        <v>10</v>
      </c>
      <c r="J12" s="32">
        <f t="shared" ref="J12:J37" si="1">H12*I12/100</f>
        <v>712000</v>
      </c>
      <c r="K12" s="32">
        <f t="shared" ref="K12:K37" si="2">H12+J12</f>
        <v>7832000</v>
      </c>
      <c r="M12" s="35"/>
    </row>
    <row r="13" spans="1:13" s="18" customFormat="1">
      <c r="A13" s="36">
        <f t="shared" ref="A13:A14" si="3">A12+1</f>
        <v>2</v>
      </c>
      <c r="B13" s="37" t="s">
        <v>26</v>
      </c>
      <c r="C13" s="38" t="s">
        <v>27</v>
      </c>
      <c r="D13" s="38" t="s">
        <v>24</v>
      </c>
      <c r="E13" s="36" t="s">
        <v>25</v>
      </c>
      <c r="F13" s="39">
        <v>2</v>
      </c>
      <c r="G13" s="32">
        <v>3150000</v>
      </c>
      <c r="H13" s="40">
        <f t="shared" si="0"/>
        <v>6300000</v>
      </c>
      <c r="I13" s="41">
        <v>10</v>
      </c>
      <c r="J13" s="42">
        <f t="shared" si="1"/>
        <v>630000</v>
      </c>
      <c r="K13" s="42">
        <f t="shared" si="2"/>
        <v>6930000</v>
      </c>
      <c r="M13" s="35"/>
    </row>
    <row r="14" spans="1:13" s="18" customFormat="1">
      <c r="A14" s="43">
        <f t="shared" si="3"/>
        <v>3</v>
      </c>
      <c r="B14" s="44" t="s">
        <v>28</v>
      </c>
      <c r="C14" s="45" t="s">
        <v>29</v>
      </c>
      <c r="D14" s="45" t="s">
        <v>24</v>
      </c>
      <c r="E14" s="43" t="s">
        <v>25</v>
      </c>
      <c r="F14" s="46">
        <v>2</v>
      </c>
      <c r="G14" s="32">
        <v>1550000</v>
      </c>
      <c r="H14" s="47">
        <f t="shared" si="0"/>
        <v>3100000</v>
      </c>
      <c r="I14" s="48">
        <v>10</v>
      </c>
      <c r="J14" s="49">
        <f t="shared" si="1"/>
        <v>310000</v>
      </c>
      <c r="K14" s="49">
        <f t="shared" si="2"/>
        <v>3410000</v>
      </c>
      <c r="M14" s="35"/>
    </row>
    <row r="15" spans="1:13" s="58" customFormat="1">
      <c r="A15" s="50" t="s">
        <v>30</v>
      </c>
      <c r="B15" s="51" t="s">
        <v>31</v>
      </c>
      <c r="C15" s="52"/>
      <c r="D15" s="53"/>
      <c r="E15" s="27"/>
      <c r="F15" s="54"/>
      <c r="G15" s="32">
        <v>0</v>
      </c>
      <c r="H15" s="55">
        <f t="shared" si="0"/>
        <v>0</v>
      </c>
      <c r="I15" s="56"/>
      <c r="J15" s="57">
        <f t="shared" si="1"/>
        <v>0</v>
      </c>
      <c r="K15" s="57">
        <f t="shared" si="2"/>
        <v>0</v>
      </c>
      <c r="L15" s="18"/>
      <c r="M15" s="35"/>
    </row>
    <row r="16" spans="1:13" s="18" customFormat="1">
      <c r="A16" s="28">
        <v>1</v>
      </c>
      <c r="B16" s="29" t="s">
        <v>32</v>
      </c>
      <c r="C16" s="30" t="s">
        <v>33</v>
      </c>
      <c r="D16" s="30" t="s">
        <v>24</v>
      </c>
      <c r="E16" s="28" t="s">
        <v>25</v>
      </c>
      <c r="F16" s="59">
        <v>4</v>
      </c>
      <c r="G16" s="32">
        <v>1525000</v>
      </c>
      <c r="H16" s="33">
        <f t="shared" si="0"/>
        <v>6100000</v>
      </c>
      <c r="I16" s="34">
        <v>10</v>
      </c>
      <c r="J16" s="32">
        <f t="shared" si="1"/>
        <v>610000</v>
      </c>
      <c r="K16" s="32">
        <f t="shared" si="2"/>
        <v>6710000</v>
      </c>
      <c r="M16" s="35"/>
    </row>
    <row r="17" spans="1:13" s="18" customFormat="1">
      <c r="A17" s="36">
        <f t="shared" ref="A17:A21" si="4">A16+1</f>
        <v>2</v>
      </c>
      <c r="B17" s="37" t="s">
        <v>34</v>
      </c>
      <c r="C17" s="38" t="s">
        <v>35</v>
      </c>
      <c r="D17" s="38" t="s">
        <v>24</v>
      </c>
      <c r="E17" s="36" t="s">
        <v>25</v>
      </c>
      <c r="F17" s="60">
        <v>4</v>
      </c>
      <c r="G17" s="32">
        <v>1366000</v>
      </c>
      <c r="H17" s="40">
        <f t="shared" si="0"/>
        <v>5464000</v>
      </c>
      <c r="I17" s="41">
        <v>10</v>
      </c>
      <c r="J17" s="42">
        <f t="shared" si="1"/>
        <v>546400</v>
      </c>
      <c r="K17" s="42">
        <f t="shared" si="2"/>
        <v>6010400</v>
      </c>
      <c r="M17" s="35"/>
    </row>
    <row r="18" spans="1:13" s="18" customFormat="1">
      <c r="A18" s="36">
        <f t="shared" si="4"/>
        <v>3</v>
      </c>
      <c r="B18" s="37" t="s">
        <v>22</v>
      </c>
      <c r="C18" s="38" t="s">
        <v>36</v>
      </c>
      <c r="D18" s="38" t="s">
        <v>24</v>
      </c>
      <c r="E18" s="36" t="s">
        <v>25</v>
      </c>
      <c r="F18" s="60">
        <v>4</v>
      </c>
      <c r="G18" s="32">
        <v>830000</v>
      </c>
      <c r="H18" s="40">
        <f t="shared" si="0"/>
        <v>3320000</v>
      </c>
      <c r="I18" s="41">
        <v>10</v>
      </c>
      <c r="J18" s="42">
        <f t="shared" si="1"/>
        <v>332000</v>
      </c>
      <c r="K18" s="42">
        <f t="shared" si="2"/>
        <v>3652000</v>
      </c>
      <c r="M18" s="35"/>
    </row>
    <row r="19" spans="1:13" s="18" customFormat="1">
      <c r="A19" s="36">
        <f t="shared" si="4"/>
        <v>4</v>
      </c>
      <c r="B19" s="37" t="s">
        <v>37</v>
      </c>
      <c r="C19" s="38" t="s">
        <v>38</v>
      </c>
      <c r="D19" s="38" t="s">
        <v>24</v>
      </c>
      <c r="E19" s="36" t="s">
        <v>25</v>
      </c>
      <c r="F19" s="60">
        <v>4</v>
      </c>
      <c r="G19" s="32">
        <v>1060000</v>
      </c>
      <c r="H19" s="40">
        <f t="shared" si="0"/>
        <v>4240000</v>
      </c>
      <c r="I19" s="41">
        <v>10</v>
      </c>
      <c r="J19" s="42">
        <f t="shared" si="1"/>
        <v>424000</v>
      </c>
      <c r="K19" s="42">
        <f t="shared" si="2"/>
        <v>4664000</v>
      </c>
      <c r="M19" s="35"/>
    </row>
    <row r="20" spans="1:13" s="18" customFormat="1" ht="21.6" customHeight="1">
      <c r="A20" s="36">
        <f t="shared" si="4"/>
        <v>5</v>
      </c>
      <c r="B20" s="37" t="s">
        <v>39</v>
      </c>
      <c r="C20" s="61">
        <v>2914501800</v>
      </c>
      <c r="D20" s="38" t="s">
        <v>24</v>
      </c>
      <c r="E20" s="36" t="s">
        <v>25</v>
      </c>
      <c r="F20" s="39">
        <v>4</v>
      </c>
      <c r="G20" s="32">
        <v>11700000</v>
      </c>
      <c r="H20" s="40">
        <f t="shared" si="0"/>
        <v>46800000</v>
      </c>
      <c r="I20" s="41">
        <v>10</v>
      </c>
      <c r="J20" s="42">
        <f t="shared" si="1"/>
        <v>4680000</v>
      </c>
      <c r="K20" s="42">
        <f t="shared" si="2"/>
        <v>51480000</v>
      </c>
      <c r="M20" s="35"/>
    </row>
    <row r="21" spans="1:13" s="18" customFormat="1" ht="15.6" customHeight="1">
      <c r="A21" s="36">
        <f t="shared" si="4"/>
        <v>6</v>
      </c>
      <c r="B21" s="37" t="s">
        <v>40</v>
      </c>
      <c r="C21" s="61">
        <v>2914507700</v>
      </c>
      <c r="D21" s="38" t="s">
        <v>24</v>
      </c>
      <c r="E21" s="36" t="s">
        <v>25</v>
      </c>
      <c r="F21" s="39">
        <v>4</v>
      </c>
      <c r="G21" s="32">
        <v>7600000</v>
      </c>
      <c r="H21" s="40">
        <f t="shared" si="0"/>
        <v>30400000</v>
      </c>
      <c r="I21" s="41">
        <v>10</v>
      </c>
      <c r="J21" s="42">
        <f t="shared" si="1"/>
        <v>3040000</v>
      </c>
      <c r="K21" s="42">
        <f t="shared" si="2"/>
        <v>33440000</v>
      </c>
      <c r="M21" s="35"/>
    </row>
    <row r="22" spans="1:13" s="18" customFormat="1">
      <c r="A22" s="62">
        <v>7</v>
      </c>
      <c r="B22" s="63" t="s">
        <v>41</v>
      </c>
      <c r="C22" s="64">
        <v>2914697900</v>
      </c>
      <c r="D22" s="38" t="s">
        <v>24</v>
      </c>
      <c r="E22" s="62" t="s">
        <v>25</v>
      </c>
      <c r="F22" s="65">
        <v>2</v>
      </c>
      <c r="G22" s="32">
        <v>7400000</v>
      </c>
      <c r="H22" s="66">
        <f t="shared" si="0"/>
        <v>14800000</v>
      </c>
      <c r="I22" s="67">
        <v>10</v>
      </c>
      <c r="J22" s="68">
        <f t="shared" si="1"/>
        <v>1480000</v>
      </c>
      <c r="K22" s="68">
        <f t="shared" si="2"/>
        <v>16280000</v>
      </c>
      <c r="M22" s="35"/>
    </row>
    <row r="23" spans="1:13" s="58" customFormat="1">
      <c r="A23" s="50" t="s">
        <v>42</v>
      </c>
      <c r="B23" s="51" t="s">
        <v>43</v>
      </c>
      <c r="C23" s="53"/>
      <c r="D23" s="53"/>
      <c r="E23" s="27"/>
      <c r="F23" s="54"/>
      <c r="G23" s="32">
        <v>0</v>
      </c>
      <c r="H23" s="55">
        <f t="shared" si="0"/>
        <v>0</v>
      </c>
      <c r="I23" s="56"/>
      <c r="J23" s="57">
        <f t="shared" si="1"/>
        <v>0</v>
      </c>
      <c r="K23" s="57">
        <f t="shared" si="2"/>
        <v>0</v>
      </c>
      <c r="L23" s="18"/>
      <c r="M23" s="35"/>
    </row>
    <row r="24" spans="1:13" s="18" customFormat="1" ht="18.600000000000001" customHeight="1">
      <c r="A24" s="28">
        <v>1</v>
      </c>
      <c r="B24" s="29" t="s">
        <v>44</v>
      </c>
      <c r="C24" s="30" t="s">
        <v>45</v>
      </c>
      <c r="D24" s="30" t="s">
        <v>46</v>
      </c>
      <c r="E24" s="28" t="s">
        <v>47</v>
      </c>
      <c r="F24" s="31">
        <v>200</v>
      </c>
      <c r="G24" s="32">
        <v>600000</v>
      </c>
      <c r="H24" s="33">
        <f t="shared" si="0"/>
        <v>120000000</v>
      </c>
      <c r="I24" s="34">
        <v>10</v>
      </c>
      <c r="J24" s="32">
        <f t="shared" si="1"/>
        <v>12000000</v>
      </c>
      <c r="K24" s="32">
        <f t="shared" si="2"/>
        <v>132000000</v>
      </c>
      <c r="M24" s="35"/>
    </row>
    <row r="25" spans="1:13" s="58" customFormat="1">
      <c r="A25" s="36">
        <f t="shared" ref="A25:A28" si="5">A24+1</f>
        <v>2</v>
      </c>
      <c r="B25" s="37" t="s">
        <v>48</v>
      </c>
      <c r="C25" s="69" t="s">
        <v>49</v>
      </c>
      <c r="D25" s="69" t="s">
        <v>50</v>
      </c>
      <c r="E25" s="36" t="s">
        <v>25</v>
      </c>
      <c r="F25" s="39">
        <v>3</v>
      </c>
      <c r="G25" s="32">
        <v>6150000</v>
      </c>
      <c r="H25" s="40">
        <f t="shared" si="0"/>
        <v>18450000</v>
      </c>
      <c r="I25" s="41">
        <v>10</v>
      </c>
      <c r="J25" s="42">
        <f t="shared" si="1"/>
        <v>1845000</v>
      </c>
      <c r="K25" s="42">
        <f t="shared" si="2"/>
        <v>20295000</v>
      </c>
      <c r="L25" s="18"/>
      <c r="M25" s="35"/>
    </row>
    <row r="26" spans="1:13" s="58" customFormat="1">
      <c r="A26" s="36">
        <f t="shared" si="5"/>
        <v>3</v>
      </c>
      <c r="B26" s="37" t="s">
        <v>26</v>
      </c>
      <c r="C26" s="69" t="s">
        <v>51</v>
      </c>
      <c r="D26" s="69" t="s">
        <v>50</v>
      </c>
      <c r="E26" s="36" t="s">
        <v>25</v>
      </c>
      <c r="F26" s="39">
        <v>2</v>
      </c>
      <c r="G26" s="32">
        <v>6150000</v>
      </c>
      <c r="H26" s="40">
        <f t="shared" si="0"/>
        <v>12300000</v>
      </c>
      <c r="I26" s="41">
        <v>10</v>
      </c>
      <c r="J26" s="42">
        <f t="shared" si="1"/>
        <v>1230000</v>
      </c>
      <c r="K26" s="42">
        <f t="shared" si="2"/>
        <v>13530000</v>
      </c>
      <c r="L26" s="18"/>
      <c r="M26" s="35"/>
    </row>
    <row r="27" spans="1:13" s="58" customFormat="1">
      <c r="A27" s="36">
        <f t="shared" si="5"/>
        <v>4</v>
      </c>
      <c r="B27" s="37" t="s">
        <v>28</v>
      </c>
      <c r="C27" s="69" t="s">
        <v>52</v>
      </c>
      <c r="D27" s="69" t="s">
        <v>50</v>
      </c>
      <c r="E27" s="36" t="s">
        <v>25</v>
      </c>
      <c r="F27" s="39">
        <v>2</v>
      </c>
      <c r="G27" s="32">
        <v>6200000</v>
      </c>
      <c r="H27" s="40">
        <f t="shared" si="0"/>
        <v>12400000</v>
      </c>
      <c r="I27" s="41">
        <v>10</v>
      </c>
      <c r="J27" s="42">
        <f t="shared" si="1"/>
        <v>1240000</v>
      </c>
      <c r="K27" s="42">
        <f t="shared" si="2"/>
        <v>13640000</v>
      </c>
      <c r="L27" s="18"/>
      <c r="M27" s="35"/>
    </row>
    <row r="28" spans="1:13" s="18" customFormat="1">
      <c r="A28" s="36">
        <f t="shared" si="5"/>
        <v>5</v>
      </c>
      <c r="B28" s="44" t="s">
        <v>53</v>
      </c>
      <c r="C28" s="45" t="s">
        <v>54</v>
      </c>
      <c r="D28" s="69" t="s">
        <v>50</v>
      </c>
      <c r="E28" s="43" t="s">
        <v>25</v>
      </c>
      <c r="F28" s="70">
        <v>2</v>
      </c>
      <c r="G28" s="32">
        <v>24200000</v>
      </c>
      <c r="H28" s="47">
        <f t="shared" si="0"/>
        <v>48400000</v>
      </c>
      <c r="I28" s="41">
        <v>10</v>
      </c>
      <c r="J28" s="49">
        <f t="shared" si="1"/>
        <v>4840000</v>
      </c>
      <c r="K28" s="49">
        <f t="shared" si="2"/>
        <v>53240000</v>
      </c>
      <c r="M28" s="35"/>
    </row>
    <row r="29" spans="1:13" s="58" customFormat="1">
      <c r="A29" s="71" t="s">
        <v>42</v>
      </c>
      <c r="B29" s="72" t="s">
        <v>55</v>
      </c>
      <c r="C29" s="73"/>
      <c r="D29" s="73"/>
      <c r="E29" s="74"/>
      <c r="F29" s="75"/>
      <c r="G29" s="32">
        <v>0</v>
      </c>
      <c r="H29" s="66">
        <f t="shared" si="0"/>
        <v>0</v>
      </c>
      <c r="I29" s="76"/>
      <c r="J29" s="68">
        <f t="shared" si="1"/>
        <v>0</v>
      </c>
      <c r="K29" s="68">
        <f t="shared" si="2"/>
        <v>0</v>
      </c>
      <c r="L29" s="18"/>
      <c r="M29" s="35"/>
    </row>
    <row r="30" spans="1:13" s="58" customFormat="1">
      <c r="A30" s="77">
        <v>1</v>
      </c>
      <c r="B30" s="78" t="s">
        <v>56</v>
      </c>
      <c r="C30" s="79" t="s">
        <v>57</v>
      </c>
      <c r="D30" s="79"/>
      <c r="E30" s="77" t="s">
        <v>25</v>
      </c>
      <c r="F30" s="80">
        <v>4</v>
      </c>
      <c r="G30" s="32">
        <v>4200000</v>
      </c>
      <c r="H30" s="81">
        <f t="shared" si="0"/>
        <v>16800000</v>
      </c>
      <c r="I30" s="82">
        <v>10</v>
      </c>
      <c r="J30" s="83">
        <f t="shared" si="1"/>
        <v>1680000</v>
      </c>
      <c r="K30" s="83">
        <f t="shared" si="2"/>
        <v>18480000</v>
      </c>
      <c r="L30" s="18"/>
      <c r="M30" s="35"/>
    </row>
    <row r="31" spans="1:13" s="18" customFormat="1">
      <c r="A31" s="50" t="s">
        <v>58</v>
      </c>
      <c r="B31" s="51" t="s">
        <v>59</v>
      </c>
      <c r="C31" s="52"/>
      <c r="D31" s="52"/>
      <c r="E31" s="84"/>
      <c r="F31" s="54"/>
      <c r="G31" s="32">
        <v>0</v>
      </c>
      <c r="H31" s="55">
        <f t="shared" si="0"/>
        <v>0</v>
      </c>
      <c r="I31" s="56"/>
      <c r="J31" s="57">
        <f t="shared" si="1"/>
        <v>0</v>
      </c>
      <c r="K31" s="57">
        <f t="shared" si="2"/>
        <v>0</v>
      </c>
      <c r="M31" s="35"/>
    </row>
    <row r="32" spans="1:13" s="18" customFormat="1" ht="20.399999999999999">
      <c r="A32" s="28">
        <v>1</v>
      </c>
      <c r="B32" s="29" t="s">
        <v>60</v>
      </c>
      <c r="C32" s="30" t="s">
        <v>61</v>
      </c>
      <c r="D32" s="30" t="s">
        <v>46</v>
      </c>
      <c r="E32" s="28" t="s">
        <v>47</v>
      </c>
      <c r="F32" s="85">
        <v>16</v>
      </c>
      <c r="G32" s="32">
        <v>45000</v>
      </c>
      <c r="H32" s="33">
        <f t="shared" si="0"/>
        <v>720000</v>
      </c>
      <c r="I32" s="34">
        <v>10</v>
      </c>
      <c r="J32" s="32">
        <f t="shared" si="1"/>
        <v>72000</v>
      </c>
      <c r="K32" s="32">
        <f t="shared" si="2"/>
        <v>792000</v>
      </c>
      <c r="M32" s="35"/>
    </row>
    <row r="33" spans="1:13" s="18" customFormat="1">
      <c r="A33" s="36">
        <v>2</v>
      </c>
      <c r="B33" s="86" t="s">
        <v>62</v>
      </c>
      <c r="C33" s="69" t="s">
        <v>63</v>
      </c>
      <c r="D33" s="69" t="s">
        <v>46</v>
      </c>
      <c r="E33" s="36" t="s">
        <v>47</v>
      </c>
      <c r="F33" s="60">
        <v>8</v>
      </c>
      <c r="G33" s="32">
        <v>42000</v>
      </c>
      <c r="H33" s="40">
        <f t="shared" si="0"/>
        <v>336000</v>
      </c>
      <c r="I33" s="41">
        <v>10</v>
      </c>
      <c r="J33" s="42">
        <f t="shared" si="1"/>
        <v>33600</v>
      </c>
      <c r="K33" s="42">
        <f t="shared" si="2"/>
        <v>369600</v>
      </c>
      <c r="M33" s="35"/>
    </row>
    <row r="34" spans="1:13" s="18" customFormat="1">
      <c r="A34" s="36">
        <v>3</v>
      </c>
      <c r="B34" s="87" t="s">
        <v>64</v>
      </c>
      <c r="C34" s="69" t="s">
        <v>65</v>
      </c>
      <c r="D34" s="69" t="s">
        <v>66</v>
      </c>
      <c r="E34" s="88" t="s">
        <v>25</v>
      </c>
      <c r="F34" s="60">
        <v>20</v>
      </c>
      <c r="G34" s="32">
        <v>10500000</v>
      </c>
      <c r="H34" s="40">
        <f t="shared" si="0"/>
        <v>210000000</v>
      </c>
      <c r="I34" s="41">
        <v>10</v>
      </c>
      <c r="J34" s="42">
        <f t="shared" si="1"/>
        <v>21000000</v>
      </c>
      <c r="K34" s="42">
        <f t="shared" si="2"/>
        <v>231000000</v>
      </c>
      <c r="M34" s="35"/>
    </row>
    <row r="35" spans="1:13" s="18" customFormat="1">
      <c r="A35" s="36">
        <v>4</v>
      </c>
      <c r="B35" s="37" t="s">
        <v>67</v>
      </c>
      <c r="C35" s="38" t="s">
        <v>54</v>
      </c>
      <c r="D35" s="69" t="s">
        <v>66</v>
      </c>
      <c r="E35" s="36" t="s">
        <v>25</v>
      </c>
      <c r="F35" s="60">
        <v>2</v>
      </c>
      <c r="G35" s="32">
        <v>2500000</v>
      </c>
      <c r="H35" s="40">
        <f t="shared" si="0"/>
        <v>5000000</v>
      </c>
      <c r="I35" s="41">
        <v>10</v>
      </c>
      <c r="J35" s="42">
        <f t="shared" si="1"/>
        <v>500000</v>
      </c>
      <c r="K35" s="42">
        <f t="shared" si="2"/>
        <v>5500000</v>
      </c>
      <c r="M35" s="35"/>
    </row>
    <row r="36" spans="1:13" s="18" customFormat="1">
      <c r="A36" s="36">
        <f t="shared" ref="A36:A37" si="6">A35+1</f>
        <v>5</v>
      </c>
      <c r="B36" s="37" t="s">
        <v>68</v>
      </c>
      <c r="C36" s="89" t="s">
        <v>69</v>
      </c>
      <c r="D36" s="69" t="s">
        <v>66</v>
      </c>
      <c r="E36" s="36" t="s">
        <v>70</v>
      </c>
      <c r="F36" s="60">
        <v>2</v>
      </c>
      <c r="G36" s="32">
        <v>8200000</v>
      </c>
      <c r="H36" s="40">
        <f t="shared" si="0"/>
        <v>16400000</v>
      </c>
      <c r="I36" s="41">
        <v>10</v>
      </c>
      <c r="J36" s="42">
        <f t="shared" si="1"/>
        <v>1640000</v>
      </c>
      <c r="K36" s="42">
        <f t="shared" si="2"/>
        <v>18040000</v>
      </c>
      <c r="M36" s="35"/>
    </row>
    <row r="37" spans="1:13" s="18" customFormat="1" ht="20.399999999999999">
      <c r="A37" s="36">
        <f t="shared" si="6"/>
        <v>6</v>
      </c>
      <c r="B37" s="37" t="s">
        <v>71</v>
      </c>
      <c r="C37" s="90" t="s">
        <v>72</v>
      </c>
      <c r="D37" s="69" t="s">
        <v>66</v>
      </c>
      <c r="E37" s="36" t="s">
        <v>73</v>
      </c>
      <c r="F37" s="39">
        <v>2</v>
      </c>
      <c r="G37" s="32">
        <v>37500000</v>
      </c>
      <c r="H37" s="40">
        <f t="shared" si="0"/>
        <v>75000000</v>
      </c>
      <c r="I37" s="41">
        <v>10</v>
      </c>
      <c r="J37" s="42">
        <f t="shared" si="1"/>
        <v>7500000</v>
      </c>
      <c r="K37" s="42">
        <f t="shared" si="2"/>
        <v>82500000</v>
      </c>
      <c r="M37" s="35"/>
    </row>
    <row r="38" spans="1:13" s="18" customFormat="1" ht="7.8" customHeight="1">
      <c r="A38" s="62"/>
      <c r="B38" s="91"/>
      <c r="C38" s="92"/>
      <c r="D38" s="92"/>
      <c r="E38" s="93"/>
      <c r="F38" s="94"/>
      <c r="G38" s="95"/>
      <c r="H38" s="96"/>
      <c r="I38" s="97"/>
      <c r="J38" s="68"/>
      <c r="K38" s="68"/>
      <c r="M38" s="98"/>
    </row>
    <row r="39" spans="1:13" s="103" customFormat="1">
      <c r="A39" s="99"/>
      <c r="B39" s="100" t="s">
        <v>74</v>
      </c>
      <c r="C39" s="101"/>
      <c r="D39" s="101"/>
      <c r="E39" s="101"/>
      <c r="F39" s="101"/>
      <c r="G39" s="102"/>
      <c r="H39" s="98">
        <f t="shared" ref="H39:J39" si="7">SUM(H15:H37)</f>
        <v>646930000</v>
      </c>
      <c r="I39" s="98"/>
      <c r="J39" s="98">
        <f t="shared" si="7"/>
        <v>64693000</v>
      </c>
      <c r="K39" s="98">
        <f>SUM(K15:K37)</f>
        <v>711623000</v>
      </c>
    </row>
    <row r="40" spans="1:13" s="7" customFormat="1" ht="15.6">
      <c r="A40" s="104" t="s">
        <v>75</v>
      </c>
      <c r="E40" s="8"/>
      <c r="G40" s="9"/>
      <c r="H40" s="9"/>
      <c r="M40" s="105"/>
    </row>
    <row r="41" spans="1:13" s="7" customFormat="1" ht="16.2" customHeight="1">
      <c r="A41" s="106" t="s">
        <v>76</v>
      </c>
      <c r="B41" s="106"/>
      <c r="C41" s="106"/>
      <c r="D41" s="106"/>
      <c r="E41" s="106"/>
      <c r="F41" s="106"/>
      <c r="G41" s="106"/>
      <c r="H41" s="106"/>
      <c r="I41" s="106"/>
      <c r="J41" s="106"/>
      <c r="K41" s="106"/>
    </row>
    <row r="42" spans="1:13" s="7" customFormat="1" ht="16.2" customHeight="1">
      <c r="A42" s="106" t="s">
        <v>77</v>
      </c>
      <c r="B42" s="106"/>
      <c r="C42" s="106"/>
      <c r="D42" s="106"/>
      <c r="E42" s="106"/>
      <c r="F42" s="106"/>
      <c r="G42" s="106"/>
      <c r="H42" s="106"/>
      <c r="I42" s="106"/>
      <c r="J42" s="106"/>
      <c r="K42" s="106"/>
    </row>
    <row r="43" spans="1:13" s="6" customFormat="1" ht="15.6">
      <c r="E43" s="107"/>
      <c r="G43" s="108"/>
      <c r="H43" s="108"/>
    </row>
  </sheetData>
  <mergeCells count="20">
    <mergeCell ref="A41:K41"/>
    <mergeCell ref="A42:K42"/>
    <mergeCell ref="G8:G9"/>
    <mergeCell ref="H8:H9"/>
    <mergeCell ref="I8:I9"/>
    <mergeCell ref="J8:J9"/>
    <mergeCell ref="K8:K9"/>
    <mergeCell ref="B39:G39"/>
    <mergeCell ref="A8:A9"/>
    <mergeCell ref="B8:B9"/>
    <mergeCell ref="C8:C9"/>
    <mergeCell ref="D8:D9"/>
    <mergeCell ref="E8:E9"/>
    <mergeCell ref="F8:F9"/>
    <mergeCell ref="A1:K1"/>
    <mergeCell ref="A2:K2"/>
    <mergeCell ref="A3:K3"/>
    <mergeCell ref="A4:K4"/>
    <mergeCell ref="A5:K5"/>
    <mergeCell ref="A6:K6"/>
  </mergeCells>
  <printOptions horizontalCentered="1"/>
  <pageMargins left="0.23622047244094499" right="0.23622047244094499" top="0.261811024" bottom="0.261811024" header="0.31496062992126" footer="0.31496062992126"/>
  <pageSetup paperSize="9"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Don hang Tien phat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2023-01-17T01:40:36Z</dcterms:created>
  <dcterms:modified xsi:type="dcterms:W3CDTF">2023-01-17T01:41:30Z</dcterms:modified>
</cp:coreProperties>
</file>